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af2e15a7c5ed71/Automation/LUKE/v2Knallerfalke_Website_Flask/static/"/>
    </mc:Choice>
  </mc:AlternateContent>
  <xr:revisionPtr revIDLastSave="744" documentId="8_{C876F8DF-957A-40DB-B7A5-8A2D046751D3}" xr6:coauthVersionLast="46" xr6:coauthVersionMax="46" xr10:uidLastSave="{6163E878-E026-4AD5-8BDE-5BB5014CF7CD}"/>
  <bookViews>
    <workbookView xWindow="-28920" yWindow="780" windowWidth="29040" windowHeight="15840" xr2:uid="{3FA2B72C-9FB1-441E-8755-261BBF5ABD72}"/>
  </bookViews>
  <sheets>
    <sheet name="Monatsübersicht" sheetId="1" r:id="rId1"/>
    <sheet name="Grafische Auswertung" sheetId="3" r:id="rId2"/>
    <sheet name="Gewinnrechn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O8" i="1"/>
  <c r="O5" i="1"/>
  <c r="O12" i="1"/>
  <c r="O14" i="1"/>
  <c r="O13" i="1"/>
  <c r="O15" i="1"/>
  <c r="O16" i="1"/>
  <c r="O17" i="1"/>
  <c r="O11" i="1"/>
  <c r="O6" i="1"/>
  <c r="O7" i="1"/>
  <c r="C6" i="2"/>
  <c r="C4" i="2"/>
  <c r="T8" i="3" l="1"/>
  <c r="T14" i="3"/>
  <c r="T13" i="3"/>
  <c r="T12" i="3"/>
  <c r="T11" i="3"/>
  <c r="T10" i="3"/>
  <c r="T9" i="3"/>
  <c r="D8" i="1"/>
  <c r="C8" i="1"/>
  <c r="G18" i="1"/>
  <c r="K18" i="1"/>
  <c r="J18" i="1"/>
  <c r="M18" i="1"/>
  <c r="E18" i="1"/>
  <c r="L18" i="1"/>
  <c r="H18" i="1"/>
  <c r="D18" i="1"/>
  <c r="N18" i="1"/>
  <c r="F18" i="1"/>
  <c r="I18" i="1"/>
  <c r="C18" i="1"/>
  <c r="O18" i="1" l="1"/>
  <c r="C20" i="1"/>
  <c r="D20" i="1"/>
  <c r="F8" i="1"/>
  <c r="F20" i="1" s="1"/>
  <c r="E8" i="1"/>
  <c r="E20" i="1" s="1"/>
  <c r="G8" i="1" l="1"/>
  <c r="G20" i="1" l="1"/>
  <c r="H8" i="1"/>
  <c r="H20" i="1" s="1"/>
  <c r="I8" i="1" l="1"/>
  <c r="I20" i="1" s="1"/>
  <c r="J8" i="1" l="1"/>
  <c r="J20" i="1" s="1"/>
  <c r="K8" i="1" l="1"/>
  <c r="K20" i="1" s="1"/>
  <c r="L8" i="1" l="1"/>
  <c r="L20" i="1" s="1"/>
  <c r="N8" i="1" l="1"/>
  <c r="N20" i="1" s="1"/>
  <c r="M8" i="1"/>
  <c r="M20" i="1" l="1"/>
  <c r="O20" i="1"/>
</calcChain>
</file>

<file path=xl/sharedStrings.xml><?xml version="1.0" encoding="utf-8"?>
<sst xmlns="http://schemas.openxmlformats.org/spreadsheetml/2006/main" count="63" uniqueCount="48">
  <si>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</si>
  <si>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</si>
  <si>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</si>
  <si>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</si>
  <si>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</si>
  <si>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</si>
  <si>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</si>
  <si>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</si>
  <si>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</si>
  <si>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</si>
  <si>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</si>
  <si>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</si>
  <si>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eBay</t>
  </si>
  <si>
    <t>Sonstige</t>
  </si>
  <si>
    <t>Ausgaben</t>
  </si>
  <si>
    <t>Ausgaben für Produkte</t>
  </si>
  <si>
    <t>eBay Gebühren</t>
  </si>
  <si>
    <t>PayPal Gebühren</t>
  </si>
  <si>
    <t>Versandkosten</t>
  </si>
  <si>
    <t>Sprit Kosten</t>
  </si>
  <si>
    <t>Sonstige Kosten</t>
  </si>
  <si>
    <t>Einnahmen</t>
  </si>
  <si>
    <t>Portokosten</t>
  </si>
  <si>
    <t>Verpackungskosten</t>
  </si>
  <si>
    <t>Kosten Gesamt</t>
  </si>
  <si>
    <t>Einnahmen Gesamt</t>
  </si>
  <si>
    <t>Gewinn</t>
  </si>
  <si>
    <t>Verkaufspreis</t>
  </si>
  <si>
    <t>ausgewiesen Porto</t>
  </si>
  <si>
    <t>Gewicht bis kg</t>
  </si>
  <si>
    <t>Preis</t>
  </si>
  <si>
    <t>Paypal</t>
  </si>
  <si>
    <t>Gewicht bis g</t>
  </si>
  <si>
    <t>Einkaufspreis
(inkl. Versand)</t>
  </si>
  <si>
    <t>DHL Päkchen</t>
  </si>
  <si>
    <t xml:space="preserve"> DHL Büchersendung</t>
  </si>
  <si>
    <t>Deutsche Post Brief</t>
  </si>
  <si>
    <t>DHL Paket</t>
  </si>
  <si>
    <t>Kleinanzeigen</t>
  </si>
  <si>
    <t>Gewinn/Verlust</t>
  </si>
  <si>
    <t>Jahresübersicht</t>
  </si>
  <si>
    <t>Paypal Gebührensatz</t>
  </si>
  <si>
    <t>Hier deine individuellen Werte eintragen</t>
  </si>
  <si>
    <t>Copyright © www.knallerfalke.de | Mit der kostenfreien Knallerfalke App die besten Reselling Deals finden!</t>
  </si>
  <si>
    <t>Paypal Fix/Transaktion</t>
  </si>
  <si>
    <t>Summe</t>
  </si>
  <si>
    <t>eBay Fix-Gebühren</t>
  </si>
  <si>
    <t>eBay-Provision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</si>
</sst>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0000"/>
    <numFmt numFmtId="165" formatCode="#,##0.00\ &quot;€&quot;"/>
    <numFmt numFmtId="166" formatCode="#,##0.00\ [$€-1];[Red]\-#,##0.00\ [$€-1]"/>
    <numFmt numFmtId="167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9" xfId="0" applyFill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0" fillId="4" borderId="2" xfId="0" applyFill="1" applyBorder="1"/>
    <xf numFmtId="0" fontId="0" fillId="4" borderId="4" xfId="0" applyFill="1" applyBorder="1"/>
    <xf numFmtId="0" fontId="0" fillId="6" borderId="9" xfId="0" applyFill="1" applyBorder="1"/>
    <xf numFmtId="0" fontId="1" fillId="4" borderId="0" xfId="0" applyFont="1" applyFill="1" applyAlignment="1">
      <alignment horizontal="left" vertical="top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4" borderId="0" xfId="0" applyFont="1" applyFill="1"/>
    <xf numFmtId="2" fontId="0" fillId="5" borderId="0" xfId="0" applyNumberFormat="1" applyFill="1" applyProtection="1">
      <protection locked="0"/>
    </xf>
    <xf numFmtId="2" fontId="0" fillId="5" borderId="8" xfId="0" applyNumberFormat="1" applyFill="1" applyBorder="1"/>
    <xf numFmtId="2" fontId="0" fillId="6" borderId="0" xfId="0" applyNumberFormat="1" applyFill="1" applyProtection="1">
      <protection locked="0"/>
    </xf>
    <xf numFmtId="2" fontId="0" fillId="6" borderId="8" xfId="0" applyNumberFormat="1" applyFill="1" applyBorder="1"/>
    <xf numFmtId="2" fontId="0" fillId="0" borderId="7" xfId="0" applyNumberForma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5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wrapText="1"/>
    </xf>
    <xf numFmtId="0" fontId="4" fillId="2" borderId="10" xfId="0" applyFont="1" applyFill="1" applyBorder="1"/>
    <xf numFmtId="9" fontId="0" fillId="4" borderId="4" xfId="2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44" fontId="4" fillId="0" borderId="10" xfId="1" applyFont="1" applyBorder="1"/>
    <xf numFmtId="167" fontId="0" fillId="4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2" fontId="0" fillId="5" borderId="0" xfId="0" applyNumberFormat="1" applyFill="1" applyProtection="1"/>
    <xf numFmtId="2" fontId="1" fillId="5" borderId="8" xfId="0" applyNumberFormat="1" applyFont="1" applyFill="1" applyBorder="1" applyProtection="1"/>
    <xf numFmtId="0" fontId="0" fillId="4" borderId="0" xfId="0" applyFill="1" applyProtection="1"/>
    <xf numFmtId="0" fontId="0" fillId="6" borderId="9" xfId="0" applyFill="1" applyBorder="1" applyProtection="1"/>
    <xf numFmtId="2" fontId="0" fillId="6" borderId="0" xfId="0" applyNumberFormat="1" applyFill="1" applyProtection="1"/>
    <xf numFmtId="2" fontId="1" fillId="6" borderId="8" xfId="0" applyNumberFormat="1" applyFont="1" applyFill="1" applyBorder="1" applyProtection="1"/>
    <xf numFmtId="2" fontId="0" fillId="0" borderId="7" xfId="0" applyNumberFormat="1" applyBorder="1" applyProtection="1"/>
    <xf numFmtId="167" fontId="3" fillId="2" borderId="10" xfId="1" applyNumberFormat="1" applyFont="1" applyFill="1" applyBorder="1" applyProtection="1">
      <protection locked="0"/>
    </xf>
    <xf numFmtId="167" fontId="3" fillId="2" borderId="10" xfId="1" applyNumberFormat="1" applyFont="1" applyFill="1" applyBorder="1" applyProtection="1"/>
    <xf numFmtId="10" fontId="0" fillId="4" borderId="4" xfId="2" applyNumberFormat="1" applyFon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11" xfId="0" applyFill="1" applyBorder="1"/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Gewinn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473517369332751E-2"/>
          <c:y val="0.17143123234139707"/>
          <c:w val="0.92281062008562176"/>
          <c:h val="0.77156752664733208"/>
        </c:manualLayout>
      </c:layout>
      <c:lineChart>
        <c:grouping val="standard"/>
        <c:varyColors val="0"/>
        <c:ser>
          <c:idx val="0"/>
          <c:order val="0"/>
          <c:tx>
            <c:strRef>
              <c:f>Monatsübersicht!$B$20</c:f>
              <c:strCache>
                <c:ptCount val="1"/>
                <c:pt idx="0">
                  <c:v>Gewinn/Verlust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Monatsübersicht!$C$4:$N$4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Monatsübersicht!$C$20:$N$20</c:f>
              <c:numCache>
                <c:formatCode>0.00</c:formatCode>
                <c:ptCount val="12"/>
                <c:pt idx="0">
                  <c:v>27</c:v>
                </c:pt>
                <c:pt idx="1">
                  <c:v>100</c:v>
                </c:pt>
                <c:pt idx="2">
                  <c:v>63</c:v>
                </c:pt>
                <c:pt idx="3">
                  <c:v>74</c:v>
                </c:pt>
                <c:pt idx="4">
                  <c:v>30</c:v>
                </c:pt>
                <c:pt idx="5">
                  <c:v>42</c:v>
                </c:pt>
                <c:pt idx="6">
                  <c:v>84</c:v>
                </c:pt>
                <c:pt idx="7">
                  <c:v>70</c:v>
                </c:pt>
                <c:pt idx="8">
                  <c:v>112</c:v>
                </c:pt>
                <c:pt idx="9">
                  <c:v>160</c:v>
                </c:pt>
                <c:pt idx="10">
                  <c:v>147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5-443F-99B6-FF8BFF536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1550368"/>
        <c:axId val="1779293808"/>
      </c:lineChart>
      <c:dateAx>
        <c:axId val="19415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9293808"/>
        <c:crosses val="autoZero"/>
        <c:auto val="0"/>
        <c:lblOffset val="100"/>
        <c:baseTimeUnit val="days"/>
      </c:dateAx>
      <c:valAx>
        <c:axId val="17792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155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Durchschnittliche</a:t>
            </a:r>
            <a:r>
              <a:rPr lang="de-DE" b="1" baseline="0">
                <a:solidFill>
                  <a:sysClr val="windowText" lastClr="000000"/>
                </a:solidFill>
              </a:rPr>
              <a:t> Ausgabenverteilung (12 Monate)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5E-40E0-A72C-8A9831B276A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5E-40E0-A72C-8A9831B276A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5E-40E0-A72C-8A9831B276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5E-40E0-A72C-8A9831B276A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5E-40E0-A72C-8A9831B276A3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5E-40E0-A72C-8A9831B276A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5E-40E0-A72C-8A9831B276A3}"/>
              </c:ext>
            </c:extLst>
          </c:dPt>
          <c:cat>
            <c:strRef>
              <c:f>'Grafische Auswertung'!$S$8:$S$14</c:f>
              <c:strCache>
                <c:ptCount val="7"/>
                <c:pt idx="0">
                  <c:v>Ausgaben für Produkte</c:v>
                </c:pt>
                <c:pt idx="1">
                  <c:v>eBay Gebühren</c:v>
                </c:pt>
                <c:pt idx="2">
                  <c:v>PayPal Gebühren</c:v>
                </c:pt>
                <c:pt idx="3">
                  <c:v>Verpackungskosten</c:v>
                </c:pt>
                <c:pt idx="4">
                  <c:v>Portokosten</c:v>
                </c:pt>
                <c:pt idx="5">
                  <c:v>Sprit Kosten</c:v>
                </c:pt>
                <c:pt idx="6">
                  <c:v>Sonstige Kosten</c:v>
                </c:pt>
              </c:strCache>
            </c:strRef>
          </c:cat>
          <c:val>
            <c:numRef>
              <c:f>'Grafische Auswertung'!$T$8:$T$14</c:f>
              <c:numCache>
                <c:formatCode>General</c:formatCode>
                <c:ptCount val="7"/>
                <c:pt idx="0">
                  <c:v>220</c:v>
                </c:pt>
                <c:pt idx="1">
                  <c:v>32.25</c:v>
                </c:pt>
                <c:pt idx="2">
                  <c:v>3</c:v>
                </c:pt>
                <c:pt idx="3">
                  <c:v>5</c:v>
                </c:pt>
                <c:pt idx="4">
                  <c:v>22.083333333333332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8-42C6-8FC7-4AC7112D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chemeClr val="tx1"/>
                </a:solidFill>
              </a:rPr>
              <a:t>Umsatz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Monatsübersicht!$B$5</c:f>
              <c:strCache>
                <c:ptCount val="1"/>
                <c:pt idx="0">
                  <c:v>eBay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Monatsübersicht!$C$4:$N$4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Monatsübersicht!$C$5:$N$5</c:f>
              <c:numCache>
                <c:formatCode>0.00</c:formatCode>
                <c:ptCount val="12"/>
                <c:pt idx="0">
                  <c:v>300</c:v>
                </c:pt>
                <c:pt idx="1">
                  <c:v>320</c:v>
                </c:pt>
                <c:pt idx="2">
                  <c:v>290</c:v>
                </c:pt>
                <c:pt idx="3">
                  <c:v>280</c:v>
                </c:pt>
                <c:pt idx="4">
                  <c:v>270</c:v>
                </c:pt>
                <c:pt idx="5">
                  <c:v>250</c:v>
                </c:pt>
                <c:pt idx="6">
                  <c:v>230</c:v>
                </c:pt>
                <c:pt idx="7">
                  <c:v>220</c:v>
                </c:pt>
                <c:pt idx="8">
                  <c:v>400</c:v>
                </c:pt>
                <c:pt idx="9">
                  <c:v>420</c:v>
                </c:pt>
                <c:pt idx="10">
                  <c:v>450</c:v>
                </c:pt>
                <c:pt idx="11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91-40D3-AD83-DBE9F2E77DF8}"/>
            </c:ext>
          </c:extLst>
        </c:ser>
        <c:ser>
          <c:idx val="1"/>
          <c:order val="1"/>
          <c:tx>
            <c:strRef>
              <c:f>Monatsübersicht!$B$6</c:f>
              <c:strCache>
                <c:ptCount val="1"/>
                <c:pt idx="0">
                  <c:v>Kleinanzeigen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Monatsübersicht!$C$4:$N$4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Monatsübersicht!$C$6:$N$6</c:f>
              <c:numCache>
                <c:formatCode>0.00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100</c:v>
                </c:pt>
                <c:pt idx="9">
                  <c:v>20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1-40D3-AD83-DBE9F2E77DF8}"/>
            </c:ext>
          </c:extLst>
        </c:ser>
        <c:ser>
          <c:idx val="2"/>
          <c:order val="2"/>
          <c:tx>
            <c:strRef>
              <c:f>Monatsübersicht!$B$7</c:f>
              <c:strCache>
                <c:ptCount val="1"/>
                <c:pt idx="0">
                  <c:v>Sonstige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Monatsübersicht!$C$4:$N$4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Monatsübersicht!$C$7:$N$7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91-40D3-AD83-DBE9F2E7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700000"/>
        <c:axId val="1454698752"/>
      </c:lineChart>
      <c:catAx>
        <c:axId val="14547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698752"/>
        <c:crosses val="autoZero"/>
        <c:auto val="1"/>
        <c:lblAlgn val="ctr"/>
        <c:lblOffset val="100"/>
        <c:noMultiLvlLbl val="0"/>
      </c:catAx>
      <c:valAx>
        <c:axId val="14546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7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600778</xdr:colOff>
      <xdr:row>29</xdr:row>
      <xdr:rowOff>7327</xdr:rowOff>
    </xdr:from>
    <xdr:to>
      <xdr:col>14</xdr:col>
      <xdr:colOff>2477</xdr:colOff>
      <xdr:row>29</xdr:row>
      <xdr:rowOff>188010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07EE7C-E665-4230-A648-48CE958C03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6" t="17648" r="3268" b="16122"/>
        <a:stretch/>
      </xdr:blipFill>
      <xdr:spPr>
        <a:xfrm>
          <a:off x="12191970" y="5312019"/>
          <a:ext cx="251622" cy="180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222553</xdr:colOff>
      <xdr:row>14</xdr:row>
      <xdr:rowOff>12921</xdr:rowOff>
    </xdr:from>
    <xdr:to>
      <xdr:col>17</xdr:col>
      <xdr:colOff>200190</xdr:colOff>
      <xdr:row>31</xdr:row>
      <xdr:rowOff>73881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C0075E-3096-4AFA-88C3-CE3AFF565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481012</xdr:colOff>
      <xdr:row>0</xdr:row>
      <xdr:rowOff>0</xdr:rowOff>
    </xdr:from>
    <xdr:to>
      <xdr:col>16</xdr:col>
      <xdr:colOff>464212</xdr:colOff>
      <xdr:row>14</xdr:row>
      <xdr:rowOff>126712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0B0681A-B3BE-4B80-B746-E30FDB273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165652</xdr:colOff>
      <xdr:row>14</xdr:row>
      <xdr:rowOff>109333</xdr:rowOff>
    </xdr:from>
    <xdr:to>
      <xdr:col>16</xdr:col>
      <xdr:colOff>596347</xdr:colOff>
      <xdr:row>14</xdr:row>
      <xdr:rowOff>125701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22DE01B-430B-4AD5-BD1A-8EB1633504C7}"/>
            </a:ext>
          </a:extLst>
        </xdr:cNvPr>
        <xdr:cNvCxnSpPr/>
      </xdr:nvCxnSpPr>
      <xdr:spPr>
        <a:xfrm flipH="1">
          <a:off x="622852" y="2799524"/>
          <a:ext cx="9773478" cy="16368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192156</xdr:colOff>
      <xdr:row>0</xdr:row>
      <xdr:rowOff>0</xdr:rowOff>
    </xdr:from>
    <xdr:to>
      <xdr:col>8</xdr:col>
      <xdr:colOff>496956</xdr:colOff>
      <xdr:row>14</xdr:row>
      <xdr:rowOff>112644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CE0A5714-9E4B-48F3-BAFE-26A4463CE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364435</xdr:colOff>
      <xdr:row>32</xdr:row>
      <xdr:rowOff>8282</xdr:rowOff>
    </xdr:from>
    <xdr:to>
      <xdr:col>21</xdr:col>
      <xdr:colOff>3144</xdr:colOff>
      <xdr:row>32</xdr:row>
      <xdr:rowOff>188965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2F9156-DA69-4647-A809-7910A14F6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6" t="17648" r="3268" b="16122"/>
        <a:stretch/>
      </xdr:blipFill>
      <xdr:spPr>
        <a:xfrm>
          <a:off x="12457044" y="6104282"/>
          <a:ext cx="251622" cy="180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365403</xdr:colOff>
      <xdr:row>27</xdr:row>
      <xdr:rowOff>8042</xdr:rowOff>
    </xdr:from>
    <xdr:to>
      <xdr:col>9</xdr:col>
      <xdr:colOff>4112</xdr:colOff>
      <xdr:row>27</xdr:row>
      <xdr:rowOff>188725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337718-1338-44DA-8DAD-1602B9B236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6" t="17648" r="3268" b="16122"/>
        <a:stretch/>
      </xdr:blipFill>
      <xdr:spPr>
        <a:xfrm>
          <a:off x="6809273" y="5938390"/>
          <a:ext cx="251622" cy="180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BD5F-32B2-4F05-91F5-7C82CB167FFF}">
  <dimension ref="B2:O30"/>
  <sheetViews>
    <sheetView tabSelected="1" zoomScale="115" zoomScaleNormal="115" workbookViewId="0">
      <selection activeCell="D7" sqref="D7"/>
    </sheetView>
  </sheetViews>
  <sheetFormatPr defaultColWidth="9.140625" defaultRowHeight="15" x14ac:dyDescent="0.25"/>
  <cols>
    <col min="1" max="1" width="5.7109375" style="6" customWidth="1"/>
    <col min="2" max="2" width="27.85546875" style="6" customWidth="1"/>
    <col min="3" max="14" width="12.7109375" style="6" customWidth="1"/>
    <col min="15" max="15" width="11.7109375" style="6" customWidth="1"/>
    <col min="16" max="16384" width="9.140625" style="6"/>
  </cols>
  <sheetData>
    <row r="2" spans="2:15" x14ac:dyDescent="0.25">
      <c r="B2" s="11" t="s">
        <v>40</v>
      </c>
    </row>
    <row r="3" spans="2:15" ht="12.75" customHeight="1" x14ac:dyDescent="0.25"/>
    <row r="4" spans="2:15" x14ac:dyDescent="0.25">
      <c r="B4" s="4" t="s">
        <v>21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37" t="s">
        <v>45</v>
      </c>
    </row>
    <row r="5" spans="2:15" x14ac:dyDescent="0.25">
      <c r="B5" s="12" t="s">
        <v>12</v>
      </c>
      <c r="C5" s="16">
        <v>300</v>
      </c>
      <c r="D5" s="16">
        <v>320</v>
      </c>
      <c r="E5" s="16">
        <v>290</v>
      </c>
      <c r="F5" s="16">
        <v>280</v>
      </c>
      <c r="G5" s="16">
        <v>270</v>
      </c>
      <c r="H5" s="16">
        <v>250</v>
      </c>
      <c r="I5" s="16">
        <v>230</v>
      </c>
      <c r="J5" s="16">
        <v>220</v>
      </c>
      <c r="K5" s="16">
        <v>400</v>
      </c>
      <c r="L5" s="16">
        <v>420</v>
      </c>
      <c r="M5" s="16">
        <v>450</v>
      </c>
      <c r="N5" s="16">
        <v>440</v>
      </c>
      <c r="O5" s="38">
        <f>SUM(C5:N5)</f>
        <v>3870</v>
      </c>
    </row>
    <row r="6" spans="2:15" x14ac:dyDescent="0.25">
      <c r="B6" s="13" t="s">
        <v>38</v>
      </c>
      <c r="C6" s="16">
        <v>40</v>
      </c>
      <c r="D6" s="16">
        <v>45</v>
      </c>
      <c r="E6" s="16">
        <v>45</v>
      </c>
      <c r="F6" s="16">
        <v>45</v>
      </c>
      <c r="G6" s="16">
        <v>40</v>
      </c>
      <c r="H6" s="16">
        <v>50</v>
      </c>
      <c r="I6" s="16">
        <v>60</v>
      </c>
      <c r="J6" s="16">
        <v>70</v>
      </c>
      <c r="K6" s="16">
        <v>100</v>
      </c>
      <c r="L6" s="16">
        <v>20</v>
      </c>
      <c r="M6" s="16">
        <v>30</v>
      </c>
      <c r="N6" s="16">
        <v>30</v>
      </c>
      <c r="O6" s="38">
        <f t="shared" ref="O6:O7" si="0">SUM(C6:N6)</f>
        <v>575</v>
      </c>
    </row>
    <row r="7" spans="2:15" x14ac:dyDescent="0.25">
      <c r="B7" s="14" t="s">
        <v>13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38">
        <f t="shared" si="0"/>
        <v>0</v>
      </c>
    </row>
    <row r="8" spans="2:15" x14ac:dyDescent="0.25">
      <c r="B8" s="3" t="s">
        <v>25</v>
      </c>
      <c r="C8" s="17">
        <f>SUM(C5:C7)</f>
        <v>340</v>
      </c>
      <c r="D8" s="17">
        <f t="shared" ref="D8:N8" si="1">SUM(D5:D7)</f>
        <v>365</v>
      </c>
      <c r="E8" s="17">
        <f t="shared" si="1"/>
        <v>335</v>
      </c>
      <c r="F8" s="17">
        <f t="shared" si="1"/>
        <v>325</v>
      </c>
      <c r="G8" s="17">
        <f t="shared" si="1"/>
        <v>310</v>
      </c>
      <c r="H8" s="17">
        <f t="shared" si="1"/>
        <v>300</v>
      </c>
      <c r="I8" s="17">
        <f t="shared" si="1"/>
        <v>290</v>
      </c>
      <c r="J8" s="17">
        <f t="shared" si="1"/>
        <v>290</v>
      </c>
      <c r="K8" s="17">
        <f t="shared" si="1"/>
        <v>500</v>
      </c>
      <c r="L8" s="17">
        <f t="shared" si="1"/>
        <v>440</v>
      </c>
      <c r="M8" s="17">
        <f t="shared" si="1"/>
        <v>480</v>
      </c>
      <c r="N8" s="17">
        <f t="shared" si="1"/>
        <v>470</v>
      </c>
      <c r="O8" s="39">
        <f>SUM(C8:N8)</f>
        <v>4445</v>
      </c>
    </row>
    <row r="9" spans="2:15" ht="6.75" customHeight="1" x14ac:dyDescent="0.25">
      <c r="O9" s="40"/>
    </row>
    <row r="10" spans="2:15" x14ac:dyDescent="0.25">
      <c r="B10" s="4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1"/>
    </row>
    <row r="11" spans="2:15" x14ac:dyDescent="0.25">
      <c r="B11" s="1" t="s">
        <v>15</v>
      </c>
      <c r="C11" s="18">
        <v>250</v>
      </c>
      <c r="D11" s="18">
        <v>200</v>
      </c>
      <c r="E11" s="18">
        <v>210</v>
      </c>
      <c r="F11" s="18">
        <v>190</v>
      </c>
      <c r="G11" s="18">
        <v>220</v>
      </c>
      <c r="H11" s="18">
        <v>200</v>
      </c>
      <c r="I11" s="18">
        <v>150</v>
      </c>
      <c r="J11" s="18">
        <v>160</v>
      </c>
      <c r="K11" s="18">
        <v>310</v>
      </c>
      <c r="L11" s="18">
        <v>200</v>
      </c>
      <c r="M11" s="18">
        <v>250</v>
      </c>
      <c r="N11" s="18">
        <v>300</v>
      </c>
      <c r="O11" s="42">
        <f>SUM(C11:N11)</f>
        <v>2640</v>
      </c>
    </row>
    <row r="12" spans="2:15" x14ac:dyDescent="0.25">
      <c r="B12" s="1" t="s">
        <v>16</v>
      </c>
      <c r="C12" s="18">
        <v>30</v>
      </c>
      <c r="D12" s="18">
        <v>32</v>
      </c>
      <c r="E12" s="18">
        <v>29</v>
      </c>
      <c r="F12" s="18">
        <v>28</v>
      </c>
      <c r="G12" s="18">
        <v>27</v>
      </c>
      <c r="H12" s="18">
        <v>25</v>
      </c>
      <c r="I12" s="18">
        <v>23</v>
      </c>
      <c r="J12" s="18">
        <v>22</v>
      </c>
      <c r="K12" s="18">
        <v>40</v>
      </c>
      <c r="L12" s="18">
        <v>42</v>
      </c>
      <c r="M12" s="18">
        <v>45</v>
      </c>
      <c r="N12" s="18">
        <v>44</v>
      </c>
      <c r="O12" s="42">
        <f t="shared" ref="O12:O18" si="2">SUM(C12:N12)</f>
        <v>387</v>
      </c>
    </row>
    <row r="13" spans="2:15" x14ac:dyDescent="0.25">
      <c r="B13" s="1" t="s">
        <v>17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18">
        <v>3</v>
      </c>
      <c r="N13" s="18">
        <v>3</v>
      </c>
      <c r="O13" s="42">
        <f t="shared" si="2"/>
        <v>36</v>
      </c>
    </row>
    <row r="14" spans="2:15" x14ac:dyDescent="0.25">
      <c r="B14" s="1" t="s">
        <v>23</v>
      </c>
      <c r="C14" s="18">
        <v>5</v>
      </c>
      <c r="D14" s="18">
        <v>5</v>
      </c>
      <c r="E14" s="18">
        <v>5</v>
      </c>
      <c r="F14" s="18">
        <v>5</v>
      </c>
      <c r="G14" s="18">
        <v>5</v>
      </c>
      <c r="H14" s="18">
        <v>5</v>
      </c>
      <c r="I14" s="18">
        <v>5</v>
      </c>
      <c r="J14" s="18">
        <v>5</v>
      </c>
      <c r="K14" s="18">
        <v>5</v>
      </c>
      <c r="L14" s="18">
        <v>5</v>
      </c>
      <c r="M14" s="18">
        <v>5</v>
      </c>
      <c r="N14" s="18">
        <v>5</v>
      </c>
      <c r="O14" s="42">
        <f>SUM(C14:N14)</f>
        <v>60</v>
      </c>
    </row>
    <row r="15" spans="2:15" x14ac:dyDescent="0.25">
      <c r="B15" s="1" t="s">
        <v>22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20</v>
      </c>
      <c r="I15" s="18">
        <v>20</v>
      </c>
      <c r="J15" s="18">
        <v>25</v>
      </c>
      <c r="K15" s="18">
        <v>25</v>
      </c>
      <c r="L15" s="18">
        <v>25</v>
      </c>
      <c r="M15" s="18">
        <v>25</v>
      </c>
      <c r="N15" s="18">
        <v>25</v>
      </c>
      <c r="O15" s="42">
        <f t="shared" si="2"/>
        <v>265</v>
      </c>
    </row>
    <row r="16" spans="2:15" x14ac:dyDescent="0.25">
      <c r="B16" s="1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42">
        <f t="shared" si="2"/>
        <v>0</v>
      </c>
    </row>
    <row r="17" spans="2:15" x14ac:dyDescent="0.25">
      <c r="B17" s="14" t="s">
        <v>20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42">
        <f t="shared" si="2"/>
        <v>60</v>
      </c>
    </row>
    <row r="18" spans="2:15" x14ac:dyDescent="0.25">
      <c r="B18" s="3" t="s">
        <v>24</v>
      </c>
      <c r="C18" s="19">
        <f>SUM(C11:C17)</f>
        <v>313</v>
      </c>
      <c r="D18" s="19">
        <f t="shared" ref="D18:N18" si="3">SUM(D11:D17)</f>
        <v>265</v>
      </c>
      <c r="E18" s="19">
        <f t="shared" si="3"/>
        <v>272</v>
      </c>
      <c r="F18" s="19">
        <f t="shared" si="3"/>
        <v>251</v>
      </c>
      <c r="G18" s="19">
        <f t="shared" si="3"/>
        <v>280</v>
      </c>
      <c r="H18" s="19">
        <f t="shared" si="3"/>
        <v>258</v>
      </c>
      <c r="I18" s="19">
        <f t="shared" si="3"/>
        <v>206</v>
      </c>
      <c r="J18" s="19">
        <f t="shared" si="3"/>
        <v>220</v>
      </c>
      <c r="K18" s="19">
        <f t="shared" si="3"/>
        <v>388</v>
      </c>
      <c r="L18" s="19">
        <f t="shared" si="3"/>
        <v>280</v>
      </c>
      <c r="M18" s="19">
        <f t="shared" si="3"/>
        <v>333</v>
      </c>
      <c r="N18" s="19">
        <f t="shared" si="3"/>
        <v>382</v>
      </c>
      <c r="O18" s="43">
        <f t="shared" si="2"/>
        <v>3448</v>
      </c>
    </row>
    <row r="19" spans="2:15" ht="7.5" customHeight="1" x14ac:dyDescent="0.25">
      <c r="O19" s="40"/>
    </row>
    <row r="20" spans="2:15" ht="15.75" thickBot="1" x14ac:dyDescent="0.3">
      <c r="B20" s="2" t="s">
        <v>39</v>
      </c>
      <c r="C20" s="20">
        <f>C8-C18</f>
        <v>27</v>
      </c>
      <c r="D20" s="20">
        <f t="shared" ref="D20:N20" si="4">D8-D18</f>
        <v>100</v>
      </c>
      <c r="E20" s="20">
        <f t="shared" si="4"/>
        <v>63</v>
      </c>
      <c r="F20" s="20">
        <f t="shared" si="4"/>
        <v>74</v>
      </c>
      <c r="G20" s="20">
        <f t="shared" si="4"/>
        <v>30</v>
      </c>
      <c r="H20" s="20">
        <f t="shared" si="4"/>
        <v>42</v>
      </c>
      <c r="I20" s="20">
        <f t="shared" si="4"/>
        <v>84</v>
      </c>
      <c r="J20" s="20">
        <f t="shared" si="4"/>
        <v>70</v>
      </c>
      <c r="K20" s="20">
        <f t="shared" si="4"/>
        <v>112</v>
      </c>
      <c r="L20" s="20">
        <f t="shared" si="4"/>
        <v>160</v>
      </c>
      <c r="M20" s="20">
        <f t="shared" si="4"/>
        <v>147</v>
      </c>
      <c r="N20" s="20">
        <f t="shared" si="4"/>
        <v>88</v>
      </c>
      <c r="O20" s="44">
        <f>O8-O18</f>
        <v>997</v>
      </c>
    </row>
    <row r="30" spans="2:15" x14ac:dyDescent="0.25">
      <c r="B30" s="54" t="s">
        <v>43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 algorithmName="SHA-512" hashValue="9QK+tGqPoAYLUM61L6bsVNc20Hhp7c4GKMwxkupu2AFIoTViAS6+BdlwQIFZr0vUkI71UumfpUvJm1TRj3F92A==" saltValue="671vNtjjtHojRw1VM6aivA==" spinCount="100000" sheet="1" objects="1" scenarios="1" selectLockedCells="1"/>
  <phoneticPr fontId="2" type="noConversion"/>
  <conditionalFormatting sqref="C20:N20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O2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F811-D0A2-4C04-8F2C-CDEA2EB8C07E}">
  <dimension ref="B7:U33"/>
  <sheetViews>
    <sheetView zoomScale="115" zoomScaleNormal="115" workbookViewId="0">
      <selection activeCell="R9" sqref="R9"/>
    </sheetView>
  </sheetViews>
  <sheetFormatPr defaultColWidth="9.140625" defaultRowHeight="15" x14ac:dyDescent="0.25"/>
  <cols>
    <col min="1" max="1" width="6.7109375" style="6" customWidth="1"/>
    <col min="2" max="16384" width="9.140625" style="6"/>
  </cols>
  <sheetData>
    <row r="7" spans="19:20" x14ac:dyDescent="0.25">
      <c r="S7" s="15"/>
      <c r="T7" s="15"/>
    </row>
    <row r="8" spans="19:20" x14ac:dyDescent="0.25">
      <c r="S8" s="15" t="s">
        <v>15</v>
      </c>
      <c r="T8" s="15">
        <f>AVERAGE(Monatsübersicht!C11:N11)</f>
        <v>220</v>
      </c>
    </row>
    <row r="9" spans="19:20" x14ac:dyDescent="0.25">
      <c r="S9" s="15" t="s">
        <v>16</v>
      </c>
      <c r="T9" s="15">
        <f>AVERAGE(Monatsübersicht!C12:N12)</f>
        <v>32.25</v>
      </c>
    </row>
    <row r="10" spans="19:20" x14ac:dyDescent="0.25">
      <c r="S10" s="15" t="s">
        <v>17</v>
      </c>
      <c r="T10" s="15">
        <f>AVERAGE(Monatsübersicht!C13:N13)</f>
        <v>3</v>
      </c>
    </row>
    <row r="11" spans="19:20" x14ac:dyDescent="0.25">
      <c r="S11" s="15" t="s">
        <v>23</v>
      </c>
      <c r="T11" s="15">
        <f>AVERAGE(Monatsübersicht!C14:N14)</f>
        <v>5</v>
      </c>
    </row>
    <row r="12" spans="19:20" x14ac:dyDescent="0.25">
      <c r="S12" s="15" t="s">
        <v>22</v>
      </c>
      <c r="T12" s="15">
        <f>AVERAGE(Monatsübersicht!C15:N15)</f>
        <v>22.083333333333332</v>
      </c>
    </row>
    <row r="13" spans="19:20" x14ac:dyDescent="0.25">
      <c r="S13" s="15" t="s">
        <v>19</v>
      </c>
      <c r="T13" s="15">
        <f>AVERAGE(Monatsübersicht!C16:N16)</f>
        <v>0</v>
      </c>
    </row>
    <row r="14" spans="19:20" x14ac:dyDescent="0.25">
      <c r="S14" s="15" t="s">
        <v>20</v>
      </c>
      <c r="T14" s="15">
        <f>AVERAGE(Monatsübersicht!C17:N17)</f>
        <v>5</v>
      </c>
    </row>
    <row r="33" spans="2:21" x14ac:dyDescent="0.25">
      <c r="B33" s="54" t="s">
        <v>43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</sheetData>
  <sheetProtection algorithmName="SHA-512" hashValue="ckEOj7k6ToKOkykMDw/D8Hry49hDGxXp4wlUkqbwau4ePcm1p/sEjf3HAHrxlsVT1YJWxiLGwyIdEi+JWqhRbA==" saltValue="BdIDEtGaq2eiIIlRyoT1A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8E47-AA52-4E57-8FE3-2138CC583BAE}">
  <dimension ref="B1:N28"/>
  <sheetViews>
    <sheetView zoomScale="115" zoomScaleNormal="115" workbookViewId="0">
      <selection activeCell="C2" sqref="C2"/>
    </sheetView>
  </sheetViews>
  <sheetFormatPr defaultColWidth="9.140625" defaultRowHeight="15" x14ac:dyDescent="0.25"/>
  <cols>
    <col min="1" max="1" width="9.140625" style="6"/>
    <col min="2" max="2" width="24.28515625" style="6" customWidth="1"/>
    <col min="3" max="3" width="12.42578125" style="6" customWidth="1"/>
    <col min="4" max="5" width="9.140625" style="6"/>
    <col min="6" max="6" width="13.85546875" style="6" bestFit="1" customWidth="1"/>
    <col min="7" max="8" width="9.140625" style="6"/>
    <col min="9" max="9" width="9.140625" style="9"/>
    <col min="10" max="16384" width="9.140625" style="6"/>
  </cols>
  <sheetData>
    <row r="1" spans="2:9" x14ac:dyDescent="0.25">
      <c r="I1" s="8"/>
    </row>
    <row r="2" spans="2:9" ht="18.75" x14ac:dyDescent="0.3">
      <c r="B2" s="23" t="s">
        <v>27</v>
      </c>
      <c r="C2" s="45">
        <v>25</v>
      </c>
      <c r="F2" s="48" t="s">
        <v>37</v>
      </c>
      <c r="G2" s="49"/>
    </row>
    <row r="3" spans="2:9" ht="18.75" x14ac:dyDescent="0.3">
      <c r="B3" s="23" t="s">
        <v>28</v>
      </c>
      <c r="C3" s="45">
        <v>0</v>
      </c>
      <c r="F3" s="28" t="s">
        <v>29</v>
      </c>
      <c r="G3" s="29" t="s">
        <v>30</v>
      </c>
    </row>
    <row r="4" spans="2:9" ht="18.75" x14ac:dyDescent="0.3">
      <c r="B4" s="24" t="s">
        <v>47</v>
      </c>
      <c r="C4" s="46">
        <f>C2*C13</f>
        <v>2.5</v>
      </c>
      <c r="F4" s="28">
        <v>2</v>
      </c>
      <c r="G4" s="30">
        <v>4.99</v>
      </c>
    </row>
    <row r="5" spans="2:9" ht="18.75" x14ac:dyDescent="0.3">
      <c r="B5" s="24" t="s">
        <v>46</v>
      </c>
      <c r="C5" s="45">
        <v>0</v>
      </c>
      <c r="F5" s="28"/>
      <c r="G5" s="30"/>
    </row>
    <row r="6" spans="2:9" ht="18.75" x14ac:dyDescent="0.3">
      <c r="B6" s="24" t="s">
        <v>31</v>
      </c>
      <c r="C6" s="46">
        <f>C2*C14+C15</f>
        <v>0.97249999999999992</v>
      </c>
      <c r="F6" s="28">
        <v>5</v>
      </c>
      <c r="G6" s="30">
        <v>5.99</v>
      </c>
    </row>
    <row r="7" spans="2:9" ht="18.75" x14ac:dyDescent="0.3">
      <c r="B7" s="24" t="s">
        <v>18</v>
      </c>
      <c r="C7" s="45">
        <v>4</v>
      </c>
      <c r="F7" s="28">
        <v>10</v>
      </c>
      <c r="G7" s="30">
        <v>8.49</v>
      </c>
    </row>
    <row r="8" spans="2:9" ht="37.5" x14ac:dyDescent="0.3">
      <c r="B8" s="25" t="s">
        <v>33</v>
      </c>
      <c r="C8" s="45">
        <v>8</v>
      </c>
      <c r="F8" s="31">
        <v>31.5</v>
      </c>
      <c r="G8" s="32">
        <v>16.489999999999998</v>
      </c>
    </row>
    <row r="9" spans="2:9" ht="18.75" x14ac:dyDescent="0.3">
      <c r="B9" s="26" t="s">
        <v>26</v>
      </c>
      <c r="C9" s="35">
        <f>C2+C3-SUM(C4:C8)</f>
        <v>9.5274999999999999</v>
      </c>
    </row>
    <row r="10" spans="2:9" x14ac:dyDescent="0.25">
      <c r="F10" s="48" t="s">
        <v>34</v>
      </c>
      <c r="G10" s="49"/>
    </row>
    <row r="11" spans="2:9" x14ac:dyDescent="0.25">
      <c r="F11" s="28" t="s">
        <v>29</v>
      </c>
      <c r="G11" s="29" t="s">
        <v>30</v>
      </c>
    </row>
    <row r="12" spans="2:9" x14ac:dyDescent="0.25">
      <c r="B12" s="52" t="s">
        <v>42</v>
      </c>
      <c r="C12" s="53"/>
      <c r="F12" s="28">
        <v>2</v>
      </c>
      <c r="G12" s="30">
        <v>3.79</v>
      </c>
    </row>
    <row r="13" spans="2:9" ht="18.75" x14ac:dyDescent="0.3">
      <c r="B13" s="21" t="s">
        <v>16</v>
      </c>
      <c r="C13" s="27">
        <v>0.1</v>
      </c>
      <c r="F13" s="31">
        <v>2</v>
      </c>
      <c r="G13" s="32">
        <v>4.3899999999999997</v>
      </c>
    </row>
    <row r="14" spans="2:9" ht="18.75" x14ac:dyDescent="0.3">
      <c r="B14" s="21" t="s">
        <v>41</v>
      </c>
      <c r="C14" s="47">
        <v>2.4899999999999999E-2</v>
      </c>
    </row>
    <row r="15" spans="2:9" ht="18.75" x14ac:dyDescent="0.3">
      <c r="B15" s="22" t="s">
        <v>44</v>
      </c>
      <c r="C15" s="36">
        <v>0.35</v>
      </c>
      <c r="F15" s="50" t="s">
        <v>35</v>
      </c>
      <c r="G15" s="51"/>
    </row>
    <row r="16" spans="2:9" x14ac:dyDescent="0.25">
      <c r="F16" s="28" t="s">
        <v>29</v>
      </c>
      <c r="G16" s="30" t="s">
        <v>30</v>
      </c>
    </row>
    <row r="17" spans="2:14" x14ac:dyDescent="0.25">
      <c r="F17" s="28">
        <v>0.5</v>
      </c>
      <c r="G17" s="33">
        <v>1.2</v>
      </c>
    </row>
    <row r="18" spans="2:14" x14ac:dyDescent="0.25">
      <c r="F18" s="31">
        <v>1</v>
      </c>
      <c r="G18" s="34">
        <v>1.7</v>
      </c>
    </row>
    <row r="20" spans="2:14" x14ac:dyDescent="0.25">
      <c r="F20" s="50" t="s">
        <v>36</v>
      </c>
      <c r="G20" s="51"/>
    </row>
    <row r="21" spans="2:14" x14ac:dyDescent="0.25">
      <c r="F21" s="28" t="s">
        <v>32</v>
      </c>
      <c r="G21" s="30" t="s">
        <v>30</v>
      </c>
    </row>
    <row r="22" spans="2:14" x14ac:dyDescent="0.25">
      <c r="F22" s="28">
        <v>20</v>
      </c>
      <c r="G22" s="33">
        <v>0.8</v>
      </c>
    </row>
    <row r="23" spans="2:14" x14ac:dyDescent="0.25">
      <c r="F23" s="28">
        <v>50</v>
      </c>
      <c r="G23" s="33">
        <v>0.95</v>
      </c>
    </row>
    <row r="24" spans="2:14" x14ac:dyDescent="0.25">
      <c r="F24" s="28">
        <v>500</v>
      </c>
      <c r="G24" s="33">
        <v>1.55</v>
      </c>
    </row>
    <row r="25" spans="2:14" x14ac:dyDescent="0.25">
      <c r="F25" s="31">
        <v>1000</v>
      </c>
      <c r="G25" s="34">
        <v>2.7</v>
      </c>
    </row>
    <row r="28" spans="2:14" x14ac:dyDescent="0.25">
      <c r="B28" s="54" t="s">
        <v>43</v>
      </c>
      <c r="C28" s="54"/>
      <c r="D28" s="54"/>
      <c r="E28" s="54"/>
      <c r="F28" s="54"/>
      <c r="G28" s="54"/>
      <c r="H28" s="54"/>
      <c r="I28" s="54"/>
      <c r="J28" s="7"/>
      <c r="K28" s="7"/>
      <c r="L28" s="7"/>
      <c r="M28" s="7"/>
      <c r="N28" s="7"/>
    </row>
  </sheetData>
  <sheetProtection algorithmName="SHA-512" hashValue="kvcPF0yajW+dt2+04MIkmuqzyoJ1si7uhSrWzgkWubqGyTICek3KMbqz09b1m59jvKqQAICYoMfcuS49IuKNMA==" saltValue="jZN98Chspi4dSF/in4GZaQ==" spinCount="100000" sheet="1" objects="1" scenarios="1" selectLockedCells="1"/>
  <protectedRanges>
    <protectedRange sqref="C2:C8 C13:C14 F4:G9 F12:G13 F17:G18 F22:G25" name="Bereich1"/>
  </protectedRanges>
  <mergeCells count="5">
    <mergeCell ref="F2:G2"/>
    <mergeCell ref="F10:G10"/>
    <mergeCell ref="F15:G15"/>
    <mergeCell ref="F20:G20"/>
    <mergeCell ref="B12:C12"/>
  </mergeCells>
  <conditionalFormatting sqref="C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Monatsübersicht</vt:lpstr>
      <vt:lpstr>Grafische Auswertung</vt:lpstr>
      <vt:lpstr>Gewinnrechner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 Strauer</cp:lastModifiedBy>
  <dcterms:created xsi:type="dcterms:W3CDTF">2019-11-25T20:30:55Z</dcterms:created>
  <dcterms:modified xsi:type="dcterms:W3CDTF">2021-01-28T17:19:55Z</dcterms:modified>
</cp:coreProperties>
</file>